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A6E55E37-282B-45DA-8783-FBD7911DBC27}" xr6:coauthVersionLast="46" xr6:coauthVersionMax="46" xr10:uidLastSave="{00000000-0000-0000-0000-000000000000}"/>
  <bookViews>
    <workbookView xWindow="48" yWindow="48" windowWidth="13416" windowHeight="9948" tabRatio="781" firstSheet="2" activeTab="5" xr2:uid="{00000000-000D-0000-FFFF-FFFF00000000}"/>
  </bookViews>
  <sheets>
    <sheet name="BASE" sheetId="1" r:id="rId1"/>
    <sheet name="SomaSe  ContSe MediaSe" sheetId="14" r:id="rId2"/>
    <sheet name="Cont.SES" sheetId="9" r:id="rId3"/>
    <sheet name="SomaSES" sheetId="6" r:id="rId4"/>
    <sheet name="MédiaSES" sheetId="7" r:id="rId5"/>
    <sheet name="ARREDONDAMENTO" sheetId="10" r:id="rId6"/>
  </sheets>
  <definedNames>
    <definedName name="_xlnm._FilterDatabase" localSheetId="0" hidden="1">BASE!$A$1:$F$30</definedName>
    <definedName name="_xlnm._FilterDatabase" localSheetId="2" hidden="1">'Cont.SES'!#REF!</definedName>
    <definedName name="Estado">BASE!$C$2:$C$30</definedName>
    <definedName name="Produto">BASE!$B$2:$B$30</definedName>
    <definedName name="Qtde">BASE!$D$2:$D$30</definedName>
    <definedName name="Total">BASE!$F$2:$F$30</definedName>
    <definedName name="ValorUnit">BASE!$E$2:$E$30</definedName>
    <definedName name="Vendedor">BASE!$A$2:$A$30</definedName>
  </definedNames>
  <calcPr calcId="181029"/>
</workbook>
</file>

<file path=xl/calcChain.xml><?xml version="1.0" encoding="utf-8"?>
<calcChain xmlns="http://schemas.openxmlformats.org/spreadsheetml/2006/main">
  <c r="E2" i="10" l="1"/>
  <c r="E3" i="10"/>
  <c r="E4" i="10"/>
  <c r="E5" i="10"/>
  <c r="E6" i="10"/>
  <c r="E7" i="10"/>
  <c r="E8" i="10"/>
  <c r="E9" i="10"/>
  <c r="D2" i="10"/>
  <c r="D3" i="10"/>
  <c r="D4" i="10"/>
  <c r="D5" i="10"/>
  <c r="D6" i="10"/>
  <c r="D7" i="10"/>
  <c r="D8" i="10"/>
  <c r="D9" i="10"/>
  <c r="C2" i="10"/>
  <c r="C3" i="10"/>
  <c r="C4" i="10"/>
  <c r="C5" i="10"/>
  <c r="C6" i="10"/>
  <c r="C7" i="10"/>
  <c r="C8" i="10"/>
  <c r="C9" i="10"/>
  <c r="B2" i="10"/>
  <c r="B3" i="10"/>
  <c r="B4" i="10"/>
  <c r="B5" i="10"/>
  <c r="B6" i="10"/>
  <c r="B7" i="10"/>
  <c r="B8" i="10"/>
  <c r="B9" i="10"/>
  <c r="C10" i="7"/>
  <c r="C7" i="7"/>
  <c r="D11" i="6"/>
  <c r="D10" i="9"/>
  <c r="C7" i="9"/>
  <c r="C11" i="14"/>
  <c r="C12" i="14"/>
  <c r="C13" i="14"/>
  <c r="C14" i="14"/>
  <c r="C15" i="14"/>
  <c r="C16" i="14"/>
  <c r="C4" i="14"/>
  <c r="C5" i="14"/>
  <c r="C6" i="14"/>
  <c r="C7" i="14"/>
  <c r="D10" i="7"/>
  <c r="D7" i="7"/>
  <c r="E14" i="6"/>
  <c r="E11" i="6"/>
  <c r="E10" i="9"/>
  <c r="D7" i="9"/>
  <c r="G6" i="14"/>
  <c r="C17" i="14" l="1"/>
  <c r="C8" i="14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D14" i="6" s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F33" i="1"/>
  <c r="D5" i="14" l="1"/>
  <c r="B5" i="14"/>
  <c r="E5" i="14" s="1"/>
  <c r="D11" i="14"/>
  <c r="G5" i="14"/>
  <c r="B11" i="14"/>
  <c r="B6" i="14"/>
  <c r="E6" i="14" s="1"/>
  <c r="D6" i="14"/>
  <c r="D15" i="14"/>
  <c r="B15" i="14"/>
  <c r="E15" i="14" s="1"/>
  <c r="B4" i="14"/>
  <c r="D4" i="14"/>
  <c r="B7" i="14"/>
  <c r="E7" i="14" s="1"/>
  <c r="B12" i="14"/>
  <c r="E12" i="14" s="1"/>
  <c r="D12" i="14"/>
  <c r="D7" i="14"/>
  <c r="B16" i="14"/>
  <c r="E16" i="14" s="1"/>
  <c r="D16" i="14"/>
  <c r="B13" i="14"/>
  <c r="E13" i="14" s="1"/>
  <c r="D13" i="14"/>
  <c r="D14" i="14"/>
  <c r="B14" i="14"/>
  <c r="E14" i="14" s="1"/>
  <c r="F32" i="1"/>
  <c r="E4" i="14" l="1"/>
  <c r="B8" i="14"/>
  <c r="E11" i="14"/>
  <c r="B17" i="14"/>
</calcChain>
</file>

<file path=xl/sharedStrings.xml><?xml version="1.0" encoding="utf-8"?>
<sst xmlns="http://schemas.openxmlformats.org/spreadsheetml/2006/main" count="180" uniqueCount="61">
  <si>
    <t>Vendedor</t>
  </si>
  <si>
    <t>Produto</t>
  </si>
  <si>
    <t>Estado</t>
  </si>
  <si>
    <t>Qtde</t>
  </si>
  <si>
    <t>Total</t>
  </si>
  <si>
    <t>André</t>
  </si>
  <si>
    <t>Abacate</t>
  </si>
  <si>
    <t>SP</t>
  </si>
  <si>
    <t>Adriana</t>
  </si>
  <si>
    <t>uva</t>
  </si>
  <si>
    <t>RJ</t>
  </si>
  <si>
    <t>SC</t>
  </si>
  <si>
    <t>Eduardo</t>
  </si>
  <si>
    <t>RS</t>
  </si>
  <si>
    <t>Luciana</t>
  </si>
  <si>
    <t>maçã</t>
  </si>
  <si>
    <t>mamão</t>
  </si>
  <si>
    <t>pera</t>
  </si>
  <si>
    <t>melão</t>
  </si>
  <si>
    <r>
      <t>SOMASES</t>
    </r>
    <r>
      <rPr>
        <sz val="13.2"/>
        <color rgb="FF555555"/>
        <rFont val="Arial"/>
        <family val="2"/>
      </rPr>
      <t>(</t>
    </r>
    <r>
      <rPr>
        <b/>
        <sz val="13.2"/>
        <color rgb="FF555555"/>
        <rFont val="Arial"/>
        <family val="2"/>
      </rPr>
      <t>intervalo_soma</t>
    </r>
    <r>
      <rPr>
        <sz val="13.2"/>
        <color rgb="FF555555"/>
        <rFont val="Arial"/>
        <family val="2"/>
      </rPr>
      <t>,</t>
    </r>
    <r>
      <rPr>
        <b/>
        <sz val="13.2"/>
        <color rgb="FF555555"/>
        <rFont val="Arial"/>
        <family val="2"/>
      </rPr>
      <t>intervalo_critérios1</t>
    </r>
    <r>
      <rPr>
        <sz val="13.2"/>
        <color rgb="FF555555"/>
        <rFont val="Arial"/>
        <family val="2"/>
      </rPr>
      <t>,</t>
    </r>
    <r>
      <rPr>
        <b/>
        <sz val="13.2"/>
        <color rgb="FF555555"/>
        <rFont val="Arial"/>
        <family val="2"/>
      </rPr>
      <t>critérios1</t>
    </r>
    <r>
      <rPr>
        <sz val="13.2"/>
        <color rgb="FF555555"/>
        <rFont val="Arial"/>
        <family val="2"/>
      </rPr>
      <t>,intervalo_critérios2, critérios2…)</t>
    </r>
  </si>
  <si>
    <t>Adiciona as células em um intervalo que satisfazem múltiplos critérios</t>
  </si>
  <si>
    <t>QTDE</t>
  </si>
  <si>
    <t>&gt;30</t>
  </si>
  <si>
    <r>
      <t>MÉDIASES</t>
    </r>
    <r>
      <rPr>
        <sz val="13.2"/>
        <color rgb="FF555555"/>
        <rFont val="Arial"/>
        <family val="2"/>
      </rPr>
      <t>(</t>
    </r>
    <r>
      <rPr>
        <b/>
        <sz val="13.2"/>
        <color rgb="FF555555"/>
        <rFont val="Arial"/>
        <family val="2"/>
      </rPr>
      <t>intervalo_média</t>
    </r>
    <r>
      <rPr>
        <sz val="13.2"/>
        <color rgb="FF555555"/>
        <rFont val="Arial"/>
        <family val="2"/>
      </rPr>
      <t>,</t>
    </r>
    <r>
      <rPr>
        <b/>
        <sz val="13.2"/>
        <color rgb="FF555555"/>
        <rFont val="Arial"/>
        <family val="2"/>
      </rPr>
      <t>intervalo1_critérios</t>
    </r>
    <r>
      <rPr>
        <sz val="13.2"/>
        <color rgb="FF555555"/>
        <rFont val="Arial"/>
        <family val="2"/>
      </rPr>
      <t>,</t>
    </r>
    <r>
      <rPr>
        <b/>
        <sz val="13.2"/>
        <color rgb="FF555555"/>
        <rFont val="Arial"/>
        <family val="2"/>
      </rPr>
      <t>critérios1</t>
    </r>
    <r>
      <rPr>
        <sz val="13.2"/>
        <color rgb="FF555555"/>
        <rFont val="Arial"/>
        <family val="2"/>
      </rPr>
      <t>,intervalo2_critérios,critérios2)</t>
    </r>
  </si>
  <si>
    <t>Retorna a média (média aritmética) de todas as células que satisfazem múltiplos critérios</t>
  </si>
  <si>
    <t>Mamão</t>
  </si>
  <si>
    <r>
      <rPr>
        <b/>
        <u/>
        <sz val="10"/>
        <color theme="7" tint="-0.499984740745262"/>
        <rFont val="Arial"/>
        <family val="2"/>
      </rPr>
      <t>Importante</t>
    </r>
    <r>
      <rPr>
        <u/>
        <sz val="10"/>
        <color theme="7" tint="-0.499984740745262"/>
        <rFont val="Arial"/>
        <family val="2"/>
      </rPr>
      <t>  </t>
    </r>
    <r>
      <rPr>
        <sz val="10"/>
        <color theme="7" tint="-0.499984740745262"/>
        <rFont val="Arial"/>
        <family val="2"/>
      </rPr>
      <t>A ordem dos argumentos é diferente entre SOMASES e SOMASE. Especificamente, o argumento intervalo_soma é o primeiro argumento no SOMASES, mas é o terceiro argumento no SOMASE. Se você estiver copiando e editando essas funções similares, verifique se os argumentos estão na ordem correta.</t>
    </r>
  </si>
  <si>
    <t>Ao todo aceita 127 critérios e intervalos</t>
  </si>
  <si>
    <t>Resposta:</t>
  </si>
  <si>
    <r>
      <t>CONT.SES</t>
    </r>
    <r>
      <rPr>
        <sz val="13.2"/>
        <color rgb="FF555555"/>
        <rFont val="Arial"/>
        <family val="2"/>
      </rPr>
      <t>(</t>
    </r>
    <r>
      <rPr>
        <b/>
        <sz val="13.2"/>
        <color rgb="FF555555"/>
        <rFont val="Arial"/>
        <family val="2"/>
      </rPr>
      <t>intervalo1</t>
    </r>
    <r>
      <rPr>
        <sz val="13.2"/>
        <color rgb="FF555555"/>
        <rFont val="Arial"/>
        <family val="2"/>
      </rPr>
      <t xml:space="preserve">, </t>
    </r>
    <r>
      <rPr>
        <b/>
        <sz val="13.2"/>
        <color rgb="FF555555"/>
        <rFont val="Arial"/>
        <family val="2"/>
      </rPr>
      <t>critérios1</t>
    </r>
    <r>
      <rPr>
        <sz val="13.2"/>
        <color rgb="FF555555"/>
        <rFont val="Arial"/>
        <family val="2"/>
      </rPr>
      <t>,intervalo2, critérios2…)</t>
    </r>
  </si>
  <si>
    <t>Conta o número de células dentro de um intervalo que satisfazem múltiplos critérios.</t>
  </si>
  <si>
    <t>Nº</t>
  </si>
  <si>
    <t>TOTAL</t>
  </si>
  <si>
    <t>&gt;=10</t>
  </si>
  <si>
    <t>ValorUnit</t>
  </si>
  <si>
    <t>NÚMERO</t>
  </si>
  <si>
    <t>ARRED</t>
  </si>
  <si>
    <t>ARREDONDAR.PARA.BAIXO</t>
  </si>
  <si>
    <t>ARREDONDAR.PARA.CIMA</t>
  </si>
  <si>
    <t>EM QUALQUER FUNÇÃO DO EXCEL</t>
  </si>
  <si>
    <t>QUE O ARGUMENTO FOR CRITERIO</t>
  </si>
  <si>
    <t>É POSSIVEL UTILIZAR BARACTERES CURINGAS</t>
  </si>
  <si>
    <t>* PARA VÁRIOS CARACTERES CURINGAS</t>
  </si>
  <si>
    <t>? PARA UM CARACTER CURINGA</t>
  </si>
  <si>
    <t>A FUNÇÃO ARRED, ARREDONDA COM BASE NA P´ROXIMA CASA DECIMAL:</t>
  </si>
  <si>
    <t>SE A PRÓXIMA CASA DECIMAL FOR &lt;= 4 , ARREDONDARÁ PARA BAIXO,</t>
  </si>
  <si>
    <t>SE A PRÓXIMA CASA DECIMAL FOR &gt;= 5 , ARREDONDARÁ PARA CIMA.</t>
  </si>
  <si>
    <t>RESPOSTAS:</t>
  </si>
  <si>
    <t>Melão</t>
  </si>
  <si>
    <t>Uva</t>
  </si>
  <si>
    <t>Pera</t>
  </si>
  <si>
    <t>Maçã</t>
  </si>
  <si>
    <t>Valor Médio dos Pedidos</t>
  </si>
  <si>
    <t>Contagem Pedidos</t>
  </si>
  <si>
    <t>Soma Total</t>
  </si>
  <si>
    <t>PREENCHA O RELATÓRIO (USANDO SOMASE, CONTSE e MEDIASE)</t>
  </si>
  <si>
    <t>Caracteres Curingas:</t>
  </si>
  <si>
    <t>* Para Vários Caracteres</t>
  </si>
  <si>
    <t>? Para Um Caracter</t>
  </si>
  <si>
    <t>Andr?</t>
  </si>
  <si>
    <t>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</si>
</sst>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-* #,##0_-;\-* #,##0_-;_-* &quot;-&quot;??_-;_-@_-"/>
    <numFmt numFmtId="167" formatCode="&quot;R$&quot;\ #,##0.00"/>
    <numFmt numFmtId="168" formatCode="0.000000000"/>
    <numFmt numFmtId="169" formatCode="&quot;R$&quot;#,##0.00"/>
  </numFmts>
  <fonts count="4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Microsoft Sans Serif"/>
      <family val="2"/>
    </font>
    <font>
      <b/>
      <sz val="13.2"/>
      <color rgb="FF555555"/>
      <name val="Arial"/>
      <family val="2"/>
    </font>
    <font>
      <sz val="13.2"/>
      <color rgb="FF555555"/>
      <name val="Arial"/>
      <family val="2"/>
    </font>
    <font>
      <b/>
      <i/>
      <sz val="11"/>
      <color rgb="FFFF0000"/>
      <name val="Arial"/>
      <family val="2"/>
    </font>
    <font>
      <b/>
      <sz val="11"/>
      <color theme="0"/>
      <name val="Microsoft Sans Serif"/>
      <family val="2"/>
    </font>
    <font>
      <sz val="11"/>
      <color theme="1"/>
      <name val="Microsoft Sans Serif"/>
      <family val="2"/>
    </font>
    <font>
      <b/>
      <i/>
      <sz val="11"/>
      <color theme="7" tint="-0.499984740745262"/>
      <name val="Arial"/>
      <family val="2"/>
    </font>
    <font>
      <b/>
      <sz val="10"/>
      <color theme="7" tint="-0.499984740745262"/>
      <name val="Arial"/>
      <family val="2"/>
    </font>
    <font>
      <b/>
      <u/>
      <sz val="10"/>
      <color theme="7" tint="-0.499984740745262"/>
      <name val="Arial"/>
      <family val="2"/>
    </font>
    <font>
      <u/>
      <sz val="10"/>
      <color theme="7" tint="-0.499984740745262"/>
      <name val="Arial"/>
      <family val="2"/>
    </font>
    <font>
      <sz val="10"/>
      <color theme="7" tint="-0.499984740745262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b/>
      <u/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Microsoft Sans Serif"/>
      <family val="2"/>
    </font>
  </fonts>
  <fills count="22">
    <fill>
      <patternFill patternType="none"/>
    </fill>
    <fill>
      <patternFill patternType="gray125"/>
    </fill>
    <fill>
      <patternFill patternType="solid">
        <fgColor theme="7"/>
        <bgColor theme="7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3"/>
        <bgColor indexed="43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theme="7"/>
      </left>
      <right/>
      <top style="thin">
        <color theme="7"/>
      </top>
      <bottom/>
      <diagonal/>
    </border>
    <border>
      <left/>
      <right/>
      <top style="thin">
        <color theme="7"/>
      </top>
      <bottom/>
      <diagonal/>
    </border>
    <border>
      <left/>
      <right style="thin">
        <color theme="7"/>
      </right>
      <top style="thin">
        <color theme="7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9">
    <xf numFmtId="0" fontId="0" fillId="0" borderId="0"/>
    <xf numFmtId="16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6" fillId="0" borderId="0"/>
    <xf numFmtId="0" fontId="8" fillId="0" borderId="0"/>
    <xf numFmtId="43" fontId="8" fillId="0" borderId="0" applyFont="0" applyFill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2" fillId="7" borderId="0" applyNumberFormat="0" applyBorder="0" applyAlignment="0" applyProtection="0"/>
    <xf numFmtId="0" fontId="22" fillId="10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13" borderId="0" applyNumberFormat="0" applyBorder="0" applyAlignment="0" applyProtection="0"/>
    <xf numFmtId="0" fontId="22" fillId="7" borderId="0" applyNumberFormat="0" applyBorder="0" applyAlignment="0" applyProtection="0"/>
    <xf numFmtId="0" fontId="22" fillId="14" borderId="0" applyNumberFormat="0" applyBorder="0" applyAlignment="0" applyProtection="0"/>
    <xf numFmtId="0" fontId="21" fillId="14" borderId="0" applyNumberFormat="0" applyBorder="0" applyAlignment="0" applyProtection="0"/>
    <xf numFmtId="0" fontId="23" fillId="15" borderId="0" applyNumberFormat="0" applyBorder="0" applyAlignment="0" applyProtection="0"/>
    <xf numFmtId="0" fontId="24" fillId="16" borderId="5" applyNumberFormat="0" applyAlignment="0" applyProtection="0"/>
    <xf numFmtId="0" fontId="25" fillId="9" borderId="6" applyNumberFormat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7" fillId="10" borderId="0" applyNumberFormat="0" applyBorder="0" applyAlignment="0" applyProtection="0"/>
    <xf numFmtId="0" fontId="28" fillId="0" borderId="7" applyNumberFormat="0" applyFill="0" applyAlignment="0" applyProtection="0"/>
    <xf numFmtId="0" fontId="29" fillId="0" borderId="8" applyNumberFormat="0" applyFill="0" applyAlignment="0" applyProtection="0"/>
    <xf numFmtId="0" fontId="30" fillId="0" borderId="9" applyNumberFormat="0" applyFill="0" applyAlignment="0" applyProtection="0"/>
    <xf numFmtId="0" fontId="30" fillId="0" borderId="0" applyNumberFormat="0" applyFill="0" applyBorder="0" applyAlignment="0" applyProtection="0"/>
    <xf numFmtId="0" fontId="31" fillId="14" borderId="5" applyNumberFormat="0" applyAlignment="0" applyProtection="0"/>
    <xf numFmtId="0" fontId="32" fillId="0" borderId="10" applyNumberFormat="0" applyFill="0" applyAlignment="0" applyProtection="0"/>
    <xf numFmtId="0" fontId="33" fillId="20" borderId="0" applyNumberFormat="0" applyBorder="0" applyAlignment="0" applyProtection="0"/>
    <xf numFmtId="0" fontId="6" fillId="0" borderId="0"/>
    <xf numFmtId="0" fontId="22" fillId="7" borderId="11" applyNumberFormat="0" applyFont="0" applyAlignment="0" applyProtection="0"/>
    <xf numFmtId="0" fontId="34" fillId="16" borderId="12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" fillId="0" borderId="0"/>
    <xf numFmtId="0" fontId="4" fillId="0" borderId="0"/>
    <xf numFmtId="0" fontId="22" fillId="0" borderId="0"/>
    <xf numFmtId="165" fontId="22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9" fillId="0" borderId="0" xfId="0" applyFont="1"/>
    <xf numFmtId="0" fontId="7" fillId="0" borderId="0" xfId="3"/>
    <xf numFmtId="0" fontId="10" fillId="0" borderId="0" xfId="3" applyFont="1" applyAlignment="1">
      <alignment horizontal="left"/>
    </xf>
    <xf numFmtId="0" fontId="12" fillId="0" borderId="0" xfId="3" applyFont="1" applyAlignment="1">
      <alignment horizontal="left" indent="3"/>
    </xf>
    <xf numFmtId="0" fontId="9" fillId="0" borderId="0" xfId="0" applyFont="1" applyFill="1" applyBorder="1"/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4" fillId="0" borderId="1" xfId="0" applyFont="1" applyBorder="1"/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164" fontId="14" fillId="0" borderId="2" xfId="1" applyNumberFormat="1" applyFont="1" applyBorder="1"/>
    <xf numFmtId="164" fontId="14" fillId="0" borderId="3" xfId="1" applyNumberFormat="1" applyFont="1" applyBorder="1"/>
    <xf numFmtId="166" fontId="14" fillId="0" borderId="2" xfId="2" applyNumberFormat="1" applyFont="1" applyBorder="1"/>
    <xf numFmtId="43" fontId="14" fillId="0" borderId="2" xfId="2" applyNumberFormat="1" applyFont="1" applyBorder="1"/>
    <xf numFmtId="0" fontId="12" fillId="0" borderId="0" xfId="3" applyFont="1" applyAlignment="1">
      <alignment horizontal="left"/>
    </xf>
    <xf numFmtId="0" fontId="15" fillId="0" borderId="0" xfId="3" applyFont="1" applyAlignment="1">
      <alignment horizontal="left"/>
    </xf>
    <xf numFmtId="0" fontId="20" fillId="0" borderId="0" xfId="3" applyFont="1"/>
    <xf numFmtId="0" fontId="13" fillId="2" borderId="1" xfId="7" applyFont="1" applyFill="1" applyBorder="1" applyAlignment="1">
      <alignment horizontal="center" vertical="center"/>
    </xf>
    <xf numFmtId="0" fontId="13" fillId="2" borderId="2" xfId="7" applyFont="1" applyFill="1" applyBorder="1" applyAlignment="1">
      <alignment horizontal="center" vertical="center"/>
    </xf>
    <xf numFmtId="0" fontId="14" fillId="0" borderId="1" xfId="7" applyFont="1" applyBorder="1"/>
    <xf numFmtId="0" fontId="10" fillId="0" borderId="0" xfId="52" applyFont="1" applyAlignment="1">
      <alignment horizontal="left"/>
    </xf>
    <xf numFmtId="0" fontId="5" fillId="0" borderId="0" xfId="52"/>
    <xf numFmtId="0" fontId="12" fillId="0" borderId="0" xfId="52" applyFont="1" applyAlignment="1">
      <alignment horizontal="left"/>
    </xf>
    <xf numFmtId="166" fontId="14" fillId="0" borderId="2" xfId="8" applyNumberFormat="1" applyFont="1" applyBorder="1"/>
    <xf numFmtId="0" fontId="20" fillId="0" borderId="0" xfId="52" applyFont="1"/>
    <xf numFmtId="0" fontId="4" fillId="0" borderId="0" xfId="53"/>
    <xf numFmtId="0" fontId="37" fillId="21" borderId="0" xfId="53" applyFont="1" applyFill="1" applyAlignment="1">
      <alignment horizontal="center"/>
    </xf>
    <xf numFmtId="0" fontId="2" fillId="0" borderId="0" xfId="52" applyFont="1"/>
    <xf numFmtId="0" fontId="2" fillId="0" borderId="0" xfId="53" applyFont="1"/>
    <xf numFmtId="168" fontId="4" fillId="0" borderId="0" xfId="53" applyNumberFormat="1" applyAlignment="1">
      <alignment horizontal="left"/>
    </xf>
    <xf numFmtId="0" fontId="9" fillId="0" borderId="0" xfId="7" applyFont="1"/>
    <xf numFmtId="0" fontId="9" fillId="0" borderId="0" xfId="7" applyFont="1" applyFill="1" applyBorder="1"/>
    <xf numFmtId="0" fontId="1" fillId="0" borderId="0" xfId="57"/>
    <xf numFmtId="0" fontId="8" fillId="0" borderId="0" xfId="7" applyFont="1" applyFill="1" applyBorder="1"/>
    <xf numFmtId="0" fontId="38" fillId="0" borderId="0" xfId="0" applyFont="1"/>
    <xf numFmtId="0" fontId="13" fillId="2" borderId="4" xfId="7" applyFont="1" applyFill="1" applyBorder="1" applyAlignment="1">
      <alignment horizontal="center" vertical="center"/>
    </xf>
    <xf numFmtId="0" fontId="14" fillId="0" borderId="4" xfId="7" applyNumberFormat="1" applyFont="1" applyBorder="1" applyAlignment="1">
      <alignment horizontal="center"/>
    </xf>
    <xf numFmtId="167" fontId="14" fillId="0" borderId="4" xfId="8" applyNumberFormat="1" applyFont="1" applyBorder="1" applyAlignment="1">
      <alignment horizontal="center"/>
    </xf>
    <xf numFmtId="0" fontId="39" fillId="0" borderId="4" xfId="7" applyFont="1" applyBorder="1" applyAlignment="1">
      <alignment horizontal="center"/>
    </xf>
    <xf numFmtId="167" fontId="14" fillId="0" borderId="4" xfId="7" applyNumberFormat="1" applyFont="1" applyBorder="1" applyAlignment="1">
      <alignment horizontal="center"/>
    </xf>
    <xf numFmtId="0" fontId="14" fillId="0" borderId="4" xfId="7" applyFont="1" applyBorder="1" applyAlignment="1">
      <alignment horizontal="center"/>
    </xf>
    <xf numFmtId="0" fontId="14" fillId="0" borderId="4" xfId="7" applyFont="1" applyBorder="1"/>
    <xf numFmtId="0" fontId="1" fillId="0" borderId="0" xfId="57" applyFont="1"/>
    <xf numFmtId="164" fontId="9" fillId="0" borderId="0" xfId="0" applyNumberFormat="1" applyFont="1" applyFill="1" applyBorder="1"/>
    <xf numFmtId="167" fontId="14" fillId="0" borderId="1" xfId="2" applyNumberFormat="1" applyFont="1" applyBorder="1" applyAlignment="1">
      <alignment horizontal="left"/>
    </xf>
    <xf numFmtId="0" fontId="14" fillId="0" borderId="2" xfId="2" applyNumberFormat="1" applyFont="1" applyBorder="1" applyAlignment="1">
      <alignment horizontal="center"/>
    </xf>
    <xf numFmtId="169" fontId="9" fillId="0" borderId="0" xfId="7" applyNumberFormat="1" applyFont="1" applyFill="1" applyBorder="1"/>
    <xf numFmtId="0" fontId="14" fillId="0" borderId="2" xfId="8" applyNumberFormat="1" applyFont="1" applyBorder="1" applyAlignment="1">
      <alignment horizontal="center"/>
    </xf>
    <xf numFmtId="0" fontId="5" fillId="0" borderId="0" xfId="52" applyAlignment="1">
      <alignment horizontal="center"/>
    </xf>
    <xf numFmtId="0" fontId="14" fillId="0" borderId="2" xfId="8" applyNumberFormat="1" applyFont="1" applyBorder="1" applyAlignment="1">
      <alignment horizontal="center" vertical="center"/>
    </xf>
    <xf numFmtId="43" fontId="14" fillId="0" borderId="2" xfId="8" applyNumberFormat="1" applyFont="1" applyBorder="1" applyAlignment="1">
      <alignment horizontal="center"/>
    </xf>
    <xf numFmtId="0" fontId="14" fillId="0" borderId="1" xfId="2" applyNumberFormat="1" applyFont="1" applyBorder="1" applyAlignment="1">
      <alignment horizontal="center"/>
    </xf>
    <xf numFmtId="0" fontId="15" fillId="0" borderId="0" xfId="52" applyFont="1" applyAlignment="1">
      <alignment horizontal="left" vertical="center" wrapText="1"/>
    </xf>
    <xf numFmtId="0" fontId="16" fillId="0" borderId="0" xfId="3" applyFont="1" applyAlignment="1">
      <alignment vertical="top" wrapText="1"/>
    </xf>
    <xf numFmtId="169" fontId="9" fillId="0" borderId="0" xfId="7" applyNumberFormat="1" applyFont="1" applyFill="1" applyBorder="1" applyAlignment="1">
      <alignment horizontal="center"/>
    </xf>
    <xf numFmtId="167" fontId="14" fillId="0" borderId="2" xfId="2" applyNumberFormat="1" applyFont="1" applyBorder="1" applyAlignment="1">
      <alignment horizontal="left"/>
    </xf>
    <xf numFmtId="168" fontId="4" fillId="0" borderId="0" xfId="53" applyNumberFormat="1" applyAlignment="1">
      <alignment horizontal="center"/>
    </xf>
    <xf numFmtId="2" fontId="4" fillId="0" borderId="0" xfId="53" applyNumberFormat="1" applyAlignment="1">
      <alignment horizontal="center"/>
    </xf>
  </cellXfs>
  <cellStyles count="59">
    <cellStyle name="Accent1" xfId="9" xr:uid="{00000000-0005-0000-0000-000000000000}"/>
    <cellStyle name="Accent1 - 20%" xfId="10" xr:uid="{00000000-0005-0000-0000-000001000000}"/>
    <cellStyle name="Accent1 - 40%" xfId="11" xr:uid="{00000000-0005-0000-0000-000002000000}"/>
    <cellStyle name="Accent1 - 60%" xfId="12" xr:uid="{00000000-0005-0000-0000-000003000000}"/>
    <cellStyle name="Accent2" xfId="13" xr:uid="{00000000-0005-0000-0000-000004000000}"/>
    <cellStyle name="Accent2 - 20%" xfId="14" xr:uid="{00000000-0005-0000-0000-000005000000}"/>
    <cellStyle name="Accent2 - 40%" xfId="15" xr:uid="{00000000-0005-0000-0000-000006000000}"/>
    <cellStyle name="Accent2 - 60%" xfId="16" xr:uid="{00000000-0005-0000-0000-000007000000}"/>
    <cellStyle name="Accent3" xfId="17" xr:uid="{00000000-0005-0000-0000-000008000000}"/>
    <cellStyle name="Accent3 - 20%" xfId="18" xr:uid="{00000000-0005-0000-0000-000009000000}"/>
    <cellStyle name="Accent3 - 40%" xfId="19" xr:uid="{00000000-0005-0000-0000-00000A000000}"/>
    <cellStyle name="Accent3 - 60%" xfId="20" xr:uid="{00000000-0005-0000-0000-00000B000000}"/>
    <cellStyle name="Accent4" xfId="21" xr:uid="{00000000-0005-0000-0000-00000C000000}"/>
    <cellStyle name="Accent4 - 20%" xfId="22" xr:uid="{00000000-0005-0000-0000-00000D000000}"/>
    <cellStyle name="Accent4 - 40%" xfId="23" xr:uid="{00000000-0005-0000-0000-00000E000000}"/>
    <cellStyle name="Accent4 - 60%" xfId="24" xr:uid="{00000000-0005-0000-0000-00000F000000}"/>
    <cellStyle name="Accent5" xfId="25" xr:uid="{00000000-0005-0000-0000-000010000000}"/>
    <cellStyle name="Accent5 - 20%" xfId="26" xr:uid="{00000000-0005-0000-0000-000011000000}"/>
    <cellStyle name="Accent5 - 40%" xfId="27" xr:uid="{00000000-0005-0000-0000-000012000000}"/>
    <cellStyle name="Accent5 - 60%" xfId="28" xr:uid="{00000000-0005-0000-0000-000013000000}"/>
    <cellStyle name="Accent6" xfId="29" xr:uid="{00000000-0005-0000-0000-000014000000}"/>
    <cellStyle name="Accent6 - 20%" xfId="30" xr:uid="{00000000-0005-0000-0000-000015000000}"/>
    <cellStyle name="Accent6 - 40%" xfId="31" xr:uid="{00000000-0005-0000-0000-000016000000}"/>
    <cellStyle name="Accent6 - 60%" xfId="32" xr:uid="{00000000-0005-0000-0000-000017000000}"/>
    <cellStyle name="Bad" xfId="33" xr:uid="{00000000-0005-0000-0000-000018000000}"/>
    <cellStyle name="Calculation" xfId="34" xr:uid="{00000000-0005-0000-0000-000019000000}"/>
    <cellStyle name="Check Cell" xfId="35" xr:uid="{00000000-0005-0000-0000-00001A000000}"/>
    <cellStyle name="Emphasis 1" xfId="36" xr:uid="{00000000-0005-0000-0000-00001B000000}"/>
    <cellStyle name="Emphasis 2" xfId="37" xr:uid="{00000000-0005-0000-0000-00001C000000}"/>
    <cellStyle name="Emphasis 3" xfId="38" xr:uid="{00000000-0005-0000-0000-00001D000000}"/>
    <cellStyle name="Good" xfId="39" xr:uid="{00000000-0005-0000-0000-00001E000000}"/>
    <cellStyle name="Heading 1" xfId="40" xr:uid="{00000000-0005-0000-0000-00001F000000}"/>
    <cellStyle name="Heading 2" xfId="41" xr:uid="{00000000-0005-0000-0000-000020000000}"/>
    <cellStyle name="Heading 3" xfId="42" xr:uid="{00000000-0005-0000-0000-000021000000}"/>
    <cellStyle name="Heading 4" xfId="43" xr:uid="{00000000-0005-0000-0000-000022000000}"/>
    <cellStyle name="Input" xfId="44" xr:uid="{00000000-0005-0000-0000-000023000000}"/>
    <cellStyle name="Linked Cell" xfId="45" xr:uid="{00000000-0005-0000-0000-000024000000}"/>
    <cellStyle name="Moeda" xfId="1" builtinId="4"/>
    <cellStyle name="Moeda 2" xfId="4" xr:uid="{00000000-0005-0000-0000-000026000000}"/>
    <cellStyle name="Neutral" xfId="46" xr:uid="{00000000-0005-0000-0000-000027000000}"/>
    <cellStyle name="Normal" xfId="0" builtinId="0"/>
    <cellStyle name="Normal 2" xfId="3" xr:uid="{00000000-0005-0000-0000-000029000000}"/>
    <cellStyle name="Normal 2 2" xfId="47" xr:uid="{00000000-0005-0000-0000-00002A000000}"/>
    <cellStyle name="Normal 2 2 2" xfId="52" xr:uid="{00000000-0005-0000-0000-00002B000000}"/>
    <cellStyle name="Normal 2 2 2 2" xfId="58" xr:uid="{4C260D13-3515-41C3-8076-AED37FC40B77}"/>
    <cellStyle name="Normal 2 3" xfId="54" xr:uid="{00000000-0005-0000-0000-00002C000000}"/>
    <cellStyle name="Normal 3" xfId="6" xr:uid="{00000000-0005-0000-0000-00002D000000}"/>
    <cellStyle name="Normal 3 2" xfId="7" xr:uid="{00000000-0005-0000-0000-00002E000000}"/>
    <cellStyle name="Normal 3 3" xfId="57" xr:uid="{74B3FEFC-5FDB-4B1A-B6D0-39ABCE58FE02}"/>
    <cellStyle name="Normal 4" xfId="53" xr:uid="{00000000-0005-0000-0000-00002F000000}"/>
    <cellStyle name="Normal 5" xfId="56" xr:uid="{00000000-0005-0000-0000-000030000000}"/>
    <cellStyle name="Note" xfId="48" xr:uid="{00000000-0005-0000-0000-000031000000}"/>
    <cellStyle name="Output" xfId="49" xr:uid="{00000000-0005-0000-0000-000032000000}"/>
    <cellStyle name="Sheet Title" xfId="50" xr:uid="{00000000-0005-0000-0000-000033000000}"/>
    <cellStyle name="Vírgula" xfId="2" builtinId="3"/>
    <cellStyle name="Vírgula 2" xfId="5" xr:uid="{00000000-0005-0000-0000-000035000000}"/>
    <cellStyle name="Vírgula 2 2" xfId="55" xr:uid="{00000000-0005-0000-0000-000036000000}"/>
    <cellStyle name="Vírgula 3" xfId="8" xr:uid="{00000000-0005-0000-0000-000037000000}"/>
    <cellStyle name="Warning Text" xfId="51" xr:uid="{00000000-0005-0000-0000-00003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20</xdr:row>
      <xdr:rowOff>0</xdr:rowOff>
    </xdr:from>
    <xdr:ext cx="5561135" cy="2867025"/>
    <xdr:pic>
      <xdr:nvPicPr>
        <xdr:cNvPr id="2" name="Imagem 1">
          <a:extLst>
            <a:ext uri="{FF2B5EF4-FFF2-40B4-BE49-F238E27FC236}">
              <a16:creationId xmlns:a16="http://schemas.microsoft.com/office/drawing/2014/main" id="{8F261587-ED6E-4AD2-AFE5-78BBD9762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0"/>
          <a:ext cx="5561135" cy="2867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0</xdr:rowOff>
    </xdr:from>
    <xdr:to>
      <xdr:col>4</xdr:col>
      <xdr:colOff>9525</xdr:colOff>
      <xdr:row>20</xdr:row>
      <xdr:rowOff>9525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86075"/>
          <a:ext cx="3333750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</xdr:row>
      <xdr:rowOff>0</xdr:rowOff>
    </xdr:from>
    <xdr:to>
      <xdr:col>4</xdr:col>
      <xdr:colOff>9525</xdr:colOff>
      <xdr:row>23</xdr:row>
      <xdr:rowOff>9525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14725"/>
          <a:ext cx="3181350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0</xdr:rowOff>
    </xdr:from>
    <xdr:to>
      <xdr:col>3</xdr:col>
      <xdr:colOff>9525</xdr:colOff>
      <xdr:row>18</xdr:row>
      <xdr:rowOff>9525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05075"/>
          <a:ext cx="2724150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3"/>
  <sheetViews>
    <sheetView zoomScale="96" zoomScaleNormal="96" workbookViewId="0">
      <selection activeCell="C4" sqref="C4"/>
    </sheetView>
  </sheetViews>
  <sheetFormatPr defaultColWidth="9.109375" defaultRowHeight="13.8" x14ac:dyDescent="0.25"/>
  <cols>
    <col min="1" max="1" width="17.88671875" style="5" customWidth="1"/>
    <col min="2" max="5" width="14.88671875" style="5" customWidth="1"/>
    <col min="6" max="6" width="15.44140625" style="5" bestFit="1" customWidth="1"/>
    <col min="7" max="16384" width="9.109375" style="1"/>
  </cols>
  <sheetData>
    <row r="1" spans="1:6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34</v>
      </c>
      <c r="F1" s="8" t="s">
        <v>4</v>
      </c>
    </row>
    <row r="2" spans="1:6" x14ac:dyDescent="0.25">
      <c r="A2" s="9" t="s">
        <v>5</v>
      </c>
      <c r="B2" s="10" t="s">
        <v>6</v>
      </c>
      <c r="C2" s="11" t="s">
        <v>7</v>
      </c>
      <c r="D2" s="11">
        <v>6</v>
      </c>
      <c r="E2" s="12">
        <v>14</v>
      </c>
      <c r="F2" s="13">
        <f>D2*E2</f>
        <v>84</v>
      </c>
    </row>
    <row r="3" spans="1:6" x14ac:dyDescent="0.25">
      <c r="A3" s="9" t="s">
        <v>8</v>
      </c>
      <c r="B3" s="10" t="s">
        <v>9</v>
      </c>
      <c r="C3" s="11" t="s">
        <v>10</v>
      </c>
      <c r="D3" s="11">
        <v>14</v>
      </c>
      <c r="E3" s="12">
        <v>14</v>
      </c>
      <c r="F3" s="13">
        <f t="shared" ref="F3:F30" si="0">D3*E3</f>
        <v>196</v>
      </c>
    </row>
    <row r="4" spans="1:6" x14ac:dyDescent="0.25">
      <c r="A4" s="9" t="s">
        <v>5</v>
      </c>
      <c r="B4" s="10" t="s">
        <v>6</v>
      </c>
      <c r="C4" s="11" t="s">
        <v>11</v>
      </c>
      <c r="D4" s="11">
        <v>9</v>
      </c>
      <c r="E4" s="12">
        <v>18</v>
      </c>
      <c r="F4" s="13">
        <f t="shared" si="0"/>
        <v>162</v>
      </c>
    </row>
    <row r="5" spans="1:6" x14ac:dyDescent="0.25">
      <c r="A5" s="9" t="s">
        <v>5</v>
      </c>
      <c r="B5" s="10" t="s">
        <v>6</v>
      </c>
      <c r="C5" s="11" t="s">
        <v>11</v>
      </c>
      <c r="D5" s="11">
        <v>15</v>
      </c>
      <c r="E5" s="12">
        <v>18</v>
      </c>
      <c r="F5" s="13">
        <f t="shared" si="0"/>
        <v>270</v>
      </c>
    </row>
    <row r="6" spans="1:6" x14ac:dyDescent="0.25">
      <c r="A6" s="9" t="s">
        <v>12</v>
      </c>
      <c r="B6" s="10" t="s">
        <v>9</v>
      </c>
      <c r="C6" s="11" t="s">
        <v>13</v>
      </c>
      <c r="D6" s="11">
        <v>18</v>
      </c>
      <c r="E6" s="12">
        <v>18</v>
      </c>
      <c r="F6" s="13">
        <f t="shared" si="0"/>
        <v>324</v>
      </c>
    </row>
    <row r="7" spans="1:6" x14ac:dyDescent="0.25">
      <c r="A7" s="9" t="s">
        <v>14</v>
      </c>
      <c r="B7" s="10" t="s">
        <v>15</v>
      </c>
      <c r="C7" s="11" t="s">
        <v>7</v>
      </c>
      <c r="D7" s="11">
        <v>42</v>
      </c>
      <c r="E7" s="12">
        <v>15</v>
      </c>
      <c r="F7" s="13">
        <f t="shared" si="0"/>
        <v>630</v>
      </c>
    </row>
    <row r="8" spans="1:6" x14ac:dyDescent="0.25">
      <c r="A8" s="9" t="s">
        <v>14</v>
      </c>
      <c r="B8" s="10" t="s">
        <v>16</v>
      </c>
      <c r="C8" s="11" t="s">
        <v>7</v>
      </c>
      <c r="D8" s="11">
        <v>18</v>
      </c>
      <c r="E8" s="12">
        <v>13</v>
      </c>
      <c r="F8" s="13">
        <f t="shared" si="0"/>
        <v>234</v>
      </c>
    </row>
    <row r="9" spans="1:6" x14ac:dyDescent="0.25">
      <c r="A9" s="9" t="s">
        <v>14</v>
      </c>
      <c r="B9" s="10" t="s">
        <v>17</v>
      </c>
      <c r="C9" s="11" t="s">
        <v>10</v>
      </c>
      <c r="D9" s="11">
        <v>13</v>
      </c>
      <c r="E9" s="12">
        <v>16</v>
      </c>
      <c r="F9" s="13">
        <f t="shared" si="0"/>
        <v>208</v>
      </c>
    </row>
    <row r="10" spans="1:6" x14ac:dyDescent="0.25">
      <c r="A10" s="9" t="s">
        <v>8</v>
      </c>
      <c r="B10" s="10" t="s">
        <v>9</v>
      </c>
      <c r="C10" s="11" t="s">
        <v>10</v>
      </c>
      <c r="D10" s="11">
        <v>8</v>
      </c>
      <c r="E10" s="12">
        <v>12</v>
      </c>
      <c r="F10" s="13">
        <f t="shared" si="0"/>
        <v>96</v>
      </c>
    </row>
    <row r="11" spans="1:6" x14ac:dyDescent="0.25">
      <c r="A11" s="9" t="s">
        <v>12</v>
      </c>
      <c r="B11" s="10" t="s">
        <v>16</v>
      </c>
      <c r="C11" s="11" t="s">
        <v>13</v>
      </c>
      <c r="D11" s="11">
        <v>16</v>
      </c>
      <c r="E11" s="12">
        <v>16</v>
      </c>
      <c r="F11" s="13">
        <f t="shared" si="0"/>
        <v>256</v>
      </c>
    </row>
    <row r="12" spans="1:6" x14ac:dyDescent="0.25">
      <c r="A12" s="9" t="s">
        <v>14</v>
      </c>
      <c r="B12" s="10" t="s">
        <v>17</v>
      </c>
      <c r="C12" s="11" t="s">
        <v>7</v>
      </c>
      <c r="D12" s="11">
        <v>13</v>
      </c>
      <c r="E12" s="12">
        <v>11</v>
      </c>
      <c r="F12" s="13">
        <f t="shared" si="0"/>
        <v>143</v>
      </c>
    </row>
    <row r="13" spans="1:6" x14ac:dyDescent="0.25">
      <c r="A13" s="9" t="s">
        <v>8</v>
      </c>
      <c r="B13" s="10" t="s">
        <v>9</v>
      </c>
      <c r="C13" s="11" t="s">
        <v>10</v>
      </c>
      <c r="D13" s="11">
        <v>16</v>
      </c>
      <c r="E13" s="12">
        <v>14</v>
      </c>
      <c r="F13" s="13">
        <f t="shared" si="0"/>
        <v>224</v>
      </c>
    </row>
    <row r="14" spans="1:6" x14ac:dyDescent="0.25">
      <c r="A14" s="9" t="s">
        <v>14</v>
      </c>
      <c r="B14" s="10" t="s">
        <v>9</v>
      </c>
      <c r="C14" s="11" t="s">
        <v>10</v>
      </c>
      <c r="D14" s="11">
        <v>8</v>
      </c>
      <c r="E14" s="12">
        <v>9</v>
      </c>
      <c r="F14" s="13">
        <f t="shared" si="0"/>
        <v>72</v>
      </c>
    </row>
    <row r="15" spans="1:6" x14ac:dyDescent="0.25">
      <c r="A15" s="9" t="s">
        <v>8</v>
      </c>
      <c r="B15" s="10" t="s">
        <v>9</v>
      </c>
      <c r="C15" s="11" t="s">
        <v>7</v>
      </c>
      <c r="D15" s="11">
        <v>90</v>
      </c>
      <c r="E15" s="12">
        <v>12</v>
      </c>
      <c r="F15" s="13">
        <f t="shared" si="0"/>
        <v>1080</v>
      </c>
    </row>
    <row r="16" spans="1:6" x14ac:dyDescent="0.25">
      <c r="A16" s="9" t="s">
        <v>8</v>
      </c>
      <c r="B16" s="10" t="s">
        <v>15</v>
      </c>
      <c r="C16" s="11" t="s">
        <v>10</v>
      </c>
      <c r="D16" s="11">
        <v>20</v>
      </c>
      <c r="E16" s="12">
        <v>14</v>
      </c>
      <c r="F16" s="13">
        <f t="shared" si="0"/>
        <v>280</v>
      </c>
    </row>
    <row r="17" spans="1:6" x14ac:dyDescent="0.25">
      <c r="A17" s="9" t="s">
        <v>8</v>
      </c>
      <c r="B17" s="10" t="s">
        <v>9</v>
      </c>
      <c r="C17" s="11" t="s">
        <v>7</v>
      </c>
      <c r="D17" s="11">
        <v>18</v>
      </c>
      <c r="E17" s="12">
        <v>15</v>
      </c>
      <c r="F17" s="13">
        <f t="shared" si="0"/>
        <v>270</v>
      </c>
    </row>
    <row r="18" spans="1:6" x14ac:dyDescent="0.25">
      <c r="A18" s="9" t="s">
        <v>12</v>
      </c>
      <c r="B18" s="10" t="s">
        <v>6</v>
      </c>
      <c r="C18" s="11" t="s">
        <v>11</v>
      </c>
      <c r="D18" s="11">
        <v>6</v>
      </c>
      <c r="E18" s="12">
        <v>16</v>
      </c>
      <c r="F18" s="13">
        <f t="shared" si="0"/>
        <v>96</v>
      </c>
    </row>
    <row r="19" spans="1:6" x14ac:dyDescent="0.25">
      <c r="A19" s="9" t="s">
        <v>5</v>
      </c>
      <c r="B19" s="10" t="s">
        <v>9</v>
      </c>
      <c r="C19" s="11" t="s">
        <v>11</v>
      </c>
      <c r="D19" s="11">
        <v>60</v>
      </c>
      <c r="E19" s="12">
        <v>12</v>
      </c>
      <c r="F19" s="13">
        <f t="shared" si="0"/>
        <v>720</v>
      </c>
    </row>
    <row r="20" spans="1:6" x14ac:dyDescent="0.25">
      <c r="A20" s="9" t="s">
        <v>8</v>
      </c>
      <c r="B20" s="10" t="s">
        <v>6</v>
      </c>
      <c r="C20" s="11" t="s">
        <v>7</v>
      </c>
      <c r="D20" s="11">
        <v>3</v>
      </c>
      <c r="E20" s="12">
        <v>14</v>
      </c>
      <c r="F20" s="13">
        <f t="shared" si="0"/>
        <v>42</v>
      </c>
    </row>
    <row r="21" spans="1:6" x14ac:dyDescent="0.25">
      <c r="A21" s="9" t="s">
        <v>5</v>
      </c>
      <c r="B21" s="10" t="s">
        <v>16</v>
      </c>
      <c r="C21" s="11" t="s">
        <v>11</v>
      </c>
      <c r="D21" s="11">
        <v>8</v>
      </c>
      <c r="E21" s="12">
        <v>26</v>
      </c>
      <c r="F21" s="13">
        <f t="shared" si="0"/>
        <v>208</v>
      </c>
    </row>
    <row r="22" spans="1:6" x14ac:dyDescent="0.25">
      <c r="A22" s="9" t="s">
        <v>12</v>
      </c>
      <c r="B22" s="10" t="s">
        <v>16</v>
      </c>
      <c r="C22" s="11" t="s">
        <v>7</v>
      </c>
      <c r="D22" s="11">
        <v>9</v>
      </c>
      <c r="E22" s="12">
        <v>12</v>
      </c>
      <c r="F22" s="13">
        <f t="shared" si="0"/>
        <v>108</v>
      </c>
    </row>
    <row r="23" spans="1:6" x14ac:dyDescent="0.25">
      <c r="A23" s="9" t="s">
        <v>8</v>
      </c>
      <c r="B23" s="10" t="s">
        <v>18</v>
      </c>
      <c r="C23" s="11" t="s">
        <v>11</v>
      </c>
      <c r="D23" s="11">
        <v>4</v>
      </c>
      <c r="E23" s="12">
        <v>19</v>
      </c>
      <c r="F23" s="13">
        <f t="shared" si="0"/>
        <v>76</v>
      </c>
    </row>
    <row r="24" spans="1:6" x14ac:dyDescent="0.25">
      <c r="A24" s="9" t="s">
        <v>12</v>
      </c>
      <c r="B24" s="10" t="s">
        <v>6</v>
      </c>
      <c r="C24" s="11" t="s">
        <v>10</v>
      </c>
      <c r="D24" s="11">
        <v>19</v>
      </c>
      <c r="E24" s="12">
        <v>11</v>
      </c>
      <c r="F24" s="13">
        <f t="shared" si="0"/>
        <v>209</v>
      </c>
    </row>
    <row r="25" spans="1:6" x14ac:dyDescent="0.25">
      <c r="A25" s="9" t="s">
        <v>14</v>
      </c>
      <c r="B25" s="10" t="s">
        <v>16</v>
      </c>
      <c r="C25" s="11" t="s">
        <v>11</v>
      </c>
      <c r="D25" s="11">
        <v>20</v>
      </c>
      <c r="E25" s="12">
        <v>11</v>
      </c>
      <c r="F25" s="13">
        <f t="shared" si="0"/>
        <v>220</v>
      </c>
    </row>
    <row r="26" spans="1:6" x14ac:dyDescent="0.25">
      <c r="A26" s="9" t="s">
        <v>12</v>
      </c>
      <c r="B26" s="10" t="s">
        <v>18</v>
      </c>
      <c r="C26" s="11" t="s">
        <v>7</v>
      </c>
      <c r="D26" s="11">
        <v>45</v>
      </c>
      <c r="E26" s="12">
        <v>17</v>
      </c>
      <c r="F26" s="13">
        <f t="shared" si="0"/>
        <v>765</v>
      </c>
    </row>
    <row r="27" spans="1:6" x14ac:dyDescent="0.25">
      <c r="A27" s="9" t="s">
        <v>12</v>
      </c>
      <c r="B27" s="10" t="s">
        <v>18</v>
      </c>
      <c r="C27" s="11" t="s">
        <v>7</v>
      </c>
      <c r="D27" s="11">
        <v>15</v>
      </c>
      <c r="E27" s="12">
        <v>15</v>
      </c>
      <c r="F27" s="13">
        <f t="shared" si="0"/>
        <v>225</v>
      </c>
    </row>
    <row r="28" spans="1:6" x14ac:dyDescent="0.25">
      <c r="A28" s="9" t="s">
        <v>5</v>
      </c>
      <c r="B28" s="10" t="s">
        <v>17</v>
      </c>
      <c r="C28" s="11" t="s">
        <v>7</v>
      </c>
      <c r="D28" s="11">
        <v>12</v>
      </c>
      <c r="E28" s="12">
        <v>15</v>
      </c>
      <c r="F28" s="13">
        <f t="shared" si="0"/>
        <v>180</v>
      </c>
    </row>
    <row r="29" spans="1:6" x14ac:dyDescent="0.25">
      <c r="A29" s="9" t="s">
        <v>14</v>
      </c>
      <c r="B29" s="10" t="s">
        <v>18</v>
      </c>
      <c r="C29" s="11" t="s">
        <v>13</v>
      </c>
      <c r="D29" s="11">
        <v>5</v>
      </c>
      <c r="E29" s="12">
        <v>13</v>
      </c>
      <c r="F29" s="13">
        <f t="shared" si="0"/>
        <v>65</v>
      </c>
    </row>
    <row r="30" spans="1:6" x14ac:dyDescent="0.25">
      <c r="A30" s="9" t="s">
        <v>8</v>
      </c>
      <c r="B30" s="10" t="s">
        <v>17</v>
      </c>
      <c r="C30" s="11" t="s">
        <v>13</v>
      </c>
      <c r="D30" s="11">
        <v>5</v>
      </c>
      <c r="E30" s="12">
        <v>15</v>
      </c>
      <c r="F30" s="13">
        <f t="shared" si="0"/>
        <v>75</v>
      </c>
    </row>
    <row r="32" spans="1:6" x14ac:dyDescent="0.25">
      <c r="F32" s="45">
        <f>SUM(F2:F30)</f>
        <v>7518</v>
      </c>
    </row>
    <row r="33" spans="6:6" x14ac:dyDescent="0.25">
      <c r="F33" s="5" t="str">
        <f ca="1">_xlfn.FORMULATEXT(F32)</f>
        <v>=SOMA(F2:F30)</v>
      </c>
    </row>
  </sheetData>
  <autoFilter ref="A1:F30" xr:uid="{7E9D4304-6518-4980-8844-3154FA8FCFB6}"/>
  <pageMargins left="0.78740157499999996" right="0.78740157499999996" top="0.984251969" bottom="0.984251969" header="0.49212598499999999" footer="0.49212598499999999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977F2-0FC2-41CA-84E0-EABA3A554B31}">
  <sheetPr codeName="Plan2"/>
  <dimension ref="A1:N49"/>
  <sheetViews>
    <sheetView topLeftCell="D1" zoomScale="120" zoomScaleNormal="120" workbookViewId="0">
      <selection activeCell="G7" sqref="G7"/>
    </sheetView>
  </sheetViews>
  <sheetFormatPr defaultColWidth="9.109375" defaultRowHeight="13.8" x14ac:dyDescent="0.25"/>
  <cols>
    <col min="1" max="1" width="14.88671875" style="33" customWidth="1"/>
    <col min="2" max="2" width="13.21875" style="33" customWidth="1"/>
    <col min="3" max="3" width="19.33203125" style="33" customWidth="1"/>
    <col min="4" max="4" width="26.5546875" style="33" bestFit="1" customWidth="1"/>
    <col min="5" max="5" width="9.6640625" style="33" bestFit="1" customWidth="1"/>
    <col min="6" max="6" width="14.88671875" style="33" bestFit="1" customWidth="1"/>
    <col min="7" max="9" width="9.109375" style="32"/>
    <col min="10" max="10" width="8.88671875" bestFit="1" customWidth="1"/>
    <col min="11" max="11" width="17.44140625" bestFit="1" customWidth="1"/>
    <col min="12" max="12" width="17" bestFit="1" customWidth="1"/>
    <col min="13" max="13" width="16.109375" bestFit="1" customWidth="1"/>
    <col min="14" max="14" width="8.88671875" customWidth="1"/>
    <col min="15" max="16384" width="9.109375" style="32"/>
  </cols>
  <sheetData>
    <row r="1" spans="1:7" ht="14.4" x14ac:dyDescent="0.3">
      <c r="A1" s="44" t="s">
        <v>55</v>
      </c>
      <c r="B1" s="34"/>
      <c r="C1" s="34"/>
      <c r="D1" s="34"/>
      <c r="F1" s="33" t="s">
        <v>56</v>
      </c>
    </row>
    <row r="2" spans="1:7" ht="14.4" x14ac:dyDescent="0.3">
      <c r="A2" s="34"/>
      <c r="B2" s="34"/>
      <c r="C2" s="34"/>
      <c r="D2" s="34"/>
      <c r="F2" s="33" t="s">
        <v>58</v>
      </c>
    </row>
    <row r="3" spans="1:7" x14ac:dyDescent="0.25">
      <c r="A3" s="37" t="s">
        <v>0</v>
      </c>
      <c r="B3" s="37" t="s">
        <v>54</v>
      </c>
      <c r="C3" s="37" t="s">
        <v>53</v>
      </c>
      <c r="D3" s="37" t="s">
        <v>52</v>
      </c>
      <c r="F3" s="33" t="s">
        <v>57</v>
      </c>
    </row>
    <row r="4" spans="1:7" x14ac:dyDescent="0.25">
      <c r="A4" s="43" t="s">
        <v>8</v>
      </c>
      <c r="B4" s="39">
        <f>SUMIF(Vendedor,A4,Total)</f>
        <v>2339</v>
      </c>
      <c r="C4" s="42">
        <f>COUNTIF(Vendedor,A4)</f>
        <v>9</v>
      </c>
      <c r="D4" s="41">
        <f>AVERAGEIF(Vendedor,A4,Total)</f>
        <v>259.88888888888891</v>
      </c>
      <c r="E4" s="56">
        <f>B4/C4</f>
        <v>259.88888888888891</v>
      </c>
    </row>
    <row r="5" spans="1:7" x14ac:dyDescent="0.25">
      <c r="A5" s="43" t="s">
        <v>59</v>
      </c>
      <c r="B5" s="39">
        <f>SUMIF(Vendedor,A5,Total)</f>
        <v>1624</v>
      </c>
      <c r="C5" s="42">
        <f>COUNTIF(Vendedor,A5)</f>
        <v>6</v>
      </c>
      <c r="D5" s="41">
        <f>AVERAGEIF(Vendedor,A5,Total)</f>
        <v>270.66666666666669</v>
      </c>
      <c r="E5" s="56">
        <f t="shared" ref="E5:E7" si="0">B5/C5</f>
        <v>270.66666666666669</v>
      </c>
      <c r="G5" s="32">
        <f>SUMIF(Vendedor,"A*",Total)</f>
        <v>3963</v>
      </c>
    </row>
    <row r="6" spans="1:7" x14ac:dyDescent="0.25">
      <c r="A6" s="43" t="s">
        <v>12</v>
      </c>
      <c r="B6" s="39">
        <f>SUMIF(Vendedor,A6,Total)</f>
        <v>1983</v>
      </c>
      <c r="C6" s="42">
        <f>COUNTIF(Vendedor,A6)</f>
        <v>7</v>
      </c>
      <c r="D6" s="41">
        <f>AVERAGEIF(Vendedor,A6,Total)</f>
        <v>283.28571428571428</v>
      </c>
      <c r="E6" s="56">
        <f t="shared" si="0"/>
        <v>283.28571428571428</v>
      </c>
      <c r="G6" s="32" t="str">
        <f ca="1">_xlfn.FORMULATEXT(G5)</f>
        <v>=SOMASE(Vendedor;"A*";Total)</v>
      </c>
    </row>
    <row r="7" spans="1:7" x14ac:dyDescent="0.25">
      <c r="A7" s="43" t="s">
        <v>14</v>
      </c>
      <c r="B7" s="39">
        <f>SUMIF(Vendedor,A7,Total)</f>
        <v>1572</v>
      </c>
      <c r="C7" s="42">
        <f>COUNTIF(Vendedor,A7)</f>
        <v>7</v>
      </c>
      <c r="D7" s="41">
        <f>AVERAGEIF(Vendedor,A7,Total)</f>
        <v>224.57142857142858</v>
      </c>
      <c r="E7" s="56">
        <f t="shared" si="0"/>
        <v>224.57142857142858</v>
      </c>
    </row>
    <row r="8" spans="1:7" x14ac:dyDescent="0.25">
      <c r="A8" s="40" t="s">
        <v>32</v>
      </c>
      <c r="B8" s="39">
        <f>SUM(B4:B7)</f>
        <v>7518</v>
      </c>
      <c r="C8" s="38">
        <f>SUM(C4:C7)</f>
        <v>29</v>
      </c>
      <c r="D8" s="37"/>
      <c r="E8" s="48"/>
    </row>
    <row r="9" spans="1:7" ht="14.4" x14ac:dyDescent="0.3">
      <c r="A9" s="35"/>
      <c r="D9" s="34"/>
    </row>
    <row r="10" spans="1:7" x14ac:dyDescent="0.25">
      <c r="A10" s="37" t="s">
        <v>1</v>
      </c>
      <c r="B10" s="37" t="s">
        <v>54</v>
      </c>
      <c r="C10" s="37" t="s">
        <v>53</v>
      </c>
      <c r="D10" s="37" t="s">
        <v>52</v>
      </c>
    </row>
    <row r="11" spans="1:7" x14ac:dyDescent="0.25">
      <c r="A11" s="43" t="s">
        <v>6</v>
      </c>
      <c r="B11" s="39">
        <f>SUMIF(Produto,A11,Total)</f>
        <v>863</v>
      </c>
      <c r="C11" s="42">
        <f>COUNTIF(Produto,A11)</f>
        <v>6</v>
      </c>
      <c r="D11" s="41">
        <f>AVERAGEIF(Produto,A11,Total)</f>
        <v>143.83333333333334</v>
      </c>
      <c r="E11" s="56">
        <f t="shared" ref="E11:E16" si="1">B11/C11</f>
        <v>143.83333333333334</v>
      </c>
    </row>
    <row r="12" spans="1:7" x14ac:dyDescent="0.25">
      <c r="A12" s="43" t="s">
        <v>51</v>
      </c>
      <c r="B12" s="39">
        <f>SUMIF(Produto,A12,Total)</f>
        <v>910</v>
      </c>
      <c r="C12" s="42">
        <f>COUNTIF(Produto,A12)</f>
        <v>2</v>
      </c>
      <c r="D12" s="41">
        <f>AVERAGEIF(Produto,A12,Total)</f>
        <v>455</v>
      </c>
      <c r="E12" s="56">
        <f t="shared" si="1"/>
        <v>455</v>
      </c>
    </row>
    <row r="13" spans="1:7" x14ac:dyDescent="0.25">
      <c r="A13" s="43" t="s">
        <v>25</v>
      </c>
      <c r="B13" s="39">
        <f>SUMIF(Produto,A13,Total)</f>
        <v>1026</v>
      </c>
      <c r="C13" s="42">
        <f>COUNTIF(Produto,A13)</f>
        <v>5</v>
      </c>
      <c r="D13" s="41">
        <f>AVERAGEIF(Produto,A13,Total)</f>
        <v>205.2</v>
      </c>
      <c r="E13" s="56">
        <f t="shared" si="1"/>
        <v>205.2</v>
      </c>
    </row>
    <row r="14" spans="1:7" ht="14.4" x14ac:dyDescent="0.3">
      <c r="A14" s="43" t="s">
        <v>50</v>
      </c>
      <c r="B14" s="39">
        <f>SUMIF(Produto,A14,Total)</f>
        <v>606</v>
      </c>
      <c r="C14" s="42">
        <f>COUNTIF(Produto,A14)</f>
        <v>4</v>
      </c>
      <c r="D14" s="41">
        <f>AVERAGEIF(Produto,A14,Total)</f>
        <v>151.5</v>
      </c>
      <c r="E14" s="56">
        <f t="shared" si="1"/>
        <v>151.5</v>
      </c>
      <c r="F14" s="34"/>
    </row>
    <row r="15" spans="1:7" ht="14.4" x14ac:dyDescent="0.3">
      <c r="A15" s="43" t="s">
        <v>49</v>
      </c>
      <c r="B15" s="39">
        <f>SUMIF(Produto,A15,Total)</f>
        <v>2982</v>
      </c>
      <c r="C15" s="42">
        <f>COUNTIF(Produto,A15)</f>
        <v>8</v>
      </c>
      <c r="D15" s="41">
        <f>AVERAGEIF(Produto,A15,Total)</f>
        <v>372.75</v>
      </c>
      <c r="E15" s="56">
        <f t="shared" si="1"/>
        <v>372.75</v>
      </c>
      <c r="F15" s="34"/>
    </row>
    <row r="16" spans="1:7" ht="14.4" x14ac:dyDescent="0.3">
      <c r="A16" s="43" t="s">
        <v>48</v>
      </c>
      <c r="B16" s="39">
        <f>SUMIF(Produto,A16,Total)</f>
        <v>1131</v>
      </c>
      <c r="C16" s="42">
        <f>COUNTIF(Produto,A16)</f>
        <v>4</v>
      </c>
      <c r="D16" s="41">
        <f>AVERAGEIF(Produto,A16,Total)</f>
        <v>282.75</v>
      </c>
      <c r="E16" s="56">
        <f t="shared" si="1"/>
        <v>282.75</v>
      </c>
      <c r="F16" s="34"/>
    </row>
    <row r="17" spans="1:6" ht="14.4" x14ac:dyDescent="0.3">
      <c r="A17" s="40" t="s">
        <v>32</v>
      </c>
      <c r="B17" s="39">
        <f>SUM(B11:B16)</f>
        <v>7518</v>
      </c>
      <c r="C17" s="38">
        <f>SUM(C11:C16)</f>
        <v>29</v>
      </c>
      <c r="D17" s="37"/>
      <c r="E17" s="48"/>
      <c r="F17" s="34"/>
    </row>
    <row r="18" spans="1:6" ht="14.4" x14ac:dyDescent="0.3">
      <c r="A18"/>
      <c r="B18"/>
      <c r="C18"/>
      <c r="D18"/>
      <c r="E18" s="34"/>
      <c r="F18" s="34"/>
    </row>
    <row r="19" spans="1:6" ht="14.4" x14ac:dyDescent="0.3">
      <c r="A19"/>
      <c r="B19"/>
      <c r="C19"/>
      <c r="D19"/>
      <c r="E19" s="34"/>
      <c r="F19" s="34"/>
    </row>
    <row r="20" spans="1:6" ht="14.4" x14ac:dyDescent="0.3">
      <c r="A20" s="36" t="s">
        <v>47</v>
      </c>
      <c r="B20"/>
      <c r="C20"/>
      <c r="D20"/>
      <c r="E20" s="34"/>
      <c r="F20" s="34"/>
    </row>
    <row r="21" spans="1:6" x14ac:dyDescent="0.25">
      <c r="A21"/>
      <c r="B21"/>
      <c r="C21"/>
      <c r="D21"/>
    </row>
    <row r="22" spans="1:6" x14ac:dyDescent="0.25">
      <c r="A22"/>
      <c r="B22"/>
      <c r="C22"/>
      <c r="D22"/>
    </row>
    <row r="23" spans="1:6" x14ac:dyDescent="0.25">
      <c r="A23"/>
      <c r="B23"/>
      <c r="C23"/>
      <c r="D23"/>
    </row>
    <row r="24" spans="1:6" ht="14.4" x14ac:dyDescent="0.3">
      <c r="A24" s="34"/>
      <c r="B24" s="34"/>
      <c r="C24" s="34"/>
      <c r="D24" s="34"/>
    </row>
    <row r="25" spans="1:6" ht="14.4" x14ac:dyDescent="0.3">
      <c r="A25" s="34"/>
      <c r="B25" s="34"/>
      <c r="C25" s="34"/>
      <c r="D25" s="34"/>
    </row>
    <row r="26" spans="1:6" ht="14.4" x14ac:dyDescent="0.3">
      <c r="A26" s="34"/>
      <c r="B26" s="34"/>
      <c r="C26" s="34"/>
      <c r="D26" s="34"/>
      <c r="E26" s="35"/>
    </row>
    <row r="27" spans="1:6" ht="14.4" x14ac:dyDescent="0.3">
      <c r="A27" s="34"/>
      <c r="B27" s="34"/>
      <c r="C27" s="34"/>
      <c r="D27" s="34"/>
      <c r="E27" s="35"/>
    </row>
    <row r="28" spans="1:6" ht="14.4" x14ac:dyDescent="0.3">
      <c r="A28" s="34"/>
      <c r="B28" s="34"/>
      <c r="C28" s="34"/>
      <c r="D28" s="34"/>
      <c r="E28" s="35"/>
    </row>
    <row r="29" spans="1:6" ht="14.4" x14ac:dyDescent="0.3">
      <c r="A29" s="34"/>
      <c r="B29" s="34"/>
      <c r="C29" s="34"/>
      <c r="D29" s="34"/>
      <c r="E29" s="35"/>
    </row>
    <row r="30" spans="1:6" ht="14.4" x14ac:dyDescent="0.3">
      <c r="A30" s="34"/>
      <c r="E30" s="35"/>
    </row>
    <row r="31" spans="1:6" ht="14.4" x14ac:dyDescent="0.3">
      <c r="A31" s="34"/>
      <c r="E31" s="35"/>
    </row>
    <row r="32" spans="1:6" ht="14.4" x14ac:dyDescent="0.3">
      <c r="A32" s="34"/>
      <c r="E32" s="35"/>
    </row>
    <row r="33" spans="1:5" ht="14.4" x14ac:dyDescent="0.3">
      <c r="A33" s="34"/>
      <c r="E33" s="35"/>
    </row>
    <row r="34" spans="1:5" ht="14.4" x14ac:dyDescent="0.3">
      <c r="A34" s="34"/>
      <c r="E34" s="35"/>
    </row>
    <row r="35" spans="1:5" ht="14.4" x14ac:dyDescent="0.3">
      <c r="A35" s="34"/>
      <c r="E35" s="35"/>
    </row>
    <row r="36" spans="1:5" ht="14.4" x14ac:dyDescent="0.3">
      <c r="A36" s="34"/>
      <c r="E36" s="35"/>
    </row>
    <row r="37" spans="1:5" ht="14.4" x14ac:dyDescent="0.3">
      <c r="A37" s="34"/>
      <c r="E37" s="35"/>
    </row>
    <row r="38" spans="1:5" ht="14.4" x14ac:dyDescent="0.3">
      <c r="A38" s="34"/>
      <c r="E38" s="35"/>
    </row>
    <row r="39" spans="1:5" ht="14.4" x14ac:dyDescent="0.3">
      <c r="A39" s="34"/>
      <c r="E39" s="35"/>
    </row>
    <row r="40" spans="1:5" ht="14.4" x14ac:dyDescent="0.3">
      <c r="A40" s="34"/>
      <c r="E40" s="35"/>
    </row>
    <row r="41" spans="1:5" ht="14.4" x14ac:dyDescent="0.3">
      <c r="A41" s="34"/>
      <c r="E41" s="35"/>
    </row>
    <row r="42" spans="1:5" ht="14.4" x14ac:dyDescent="0.3">
      <c r="A42" s="34"/>
      <c r="E42" s="35"/>
    </row>
    <row r="43" spans="1:5" ht="14.4" x14ac:dyDescent="0.3">
      <c r="A43" s="34"/>
      <c r="E43" s="35"/>
    </row>
    <row r="44" spans="1:5" ht="14.4" x14ac:dyDescent="0.3">
      <c r="A44" s="34"/>
      <c r="E44" s="35"/>
    </row>
    <row r="45" spans="1:5" ht="14.4" x14ac:dyDescent="0.3">
      <c r="A45" s="34"/>
      <c r="E45" s="35"/>
    </row>
    <row r="46" spans="1:5" ht="14.4" x14ac:dyDescent="0.3">
      <c r="A46" s="34"/>
      <c r="E46" s="35"/>
    </row>
    <row r="47" spans="1:5" ht="14.4" x14ac:dyDescent="0.3">
      <c r="A47" s="34"/>
      <c r="E47" s="35"/>
    </row>
    <row r="48" spans="1:5" ht="14.4" x14ac:dyDescent="0.3">
      <c r="A48" s="34"/>
      <c r="E48" s="35"/>
    </row>
    <row r="49" spans="1:1" ht="14.4" x14ac:dyDescent="0.3">
      <c r="A49" s="34"/>
    </row>
  </sheetData>
  <pageMargins left="0.78740157499999996" right="0.78740157499999996" top="0.984251969" bottom="0.984251969" header="0.49212598499999999" footer="0.49212598499999999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5"/>
  <sheetViews>
    <sheetView topLeftCell="A2" zoomScale="110" zoomScaleNormal="110" workbookViewId="0">
      <selection activeCell="D10" sqref="D10"/>
    </sheetView>
  </sheetViews>
  <sheetFormatPr defaultColWidth="9.109375" defaultRowHeight="14.4" x14ac:dyDescent="0.3"/>
  <cols>
    <col min="1" max="3" width="13.5546875" style="23" customWidth="1"/>
    <col min="4" max="16384" width="9.109375" style="23"/>
  </cols>
  <sheetData>
    <row r="1" spans="1:8" ht="16.8" x14ac:dyDescent="0.3">
      <c r="A1" s="22" t="s">
        <v>29</v>
      </c>
      <c r="H1" s="29" t="s">
        <v>39</v>
      </c>
    </row>
    <row r="2" spans="1:8" x14ac:dyDescent="0.3">
      <c r="A2" s="54" t="s">
        <v>30</v>
      </c>
      <c r="B2" s="54"/>
      <c r="C2" s="54"/>
      <c r="H2" s="29" t="s">
        <v>40</v>
      </c>
    </row>
    <row r="3" spans="1:8" x14ac:dyDescent="0.3">
      <c r="A3" s="54"/>
      <c r="B3" s="54"/>
      <c r="C3" s="54"/>
      <c r="H3" s="29" t="s">
        <v>41</v>
      </c>
    </row>
    <row r="4" spans="1:8" x14ac:dyDescent="0.3">
      <c r="A4" s="24" t="s">
        <v>27</v>
      </c>
      <c r="H4" s="29" t="s">
        <v>42</v>
      </c>
    </row>
    <row r="5" spans="1:8" x14ac:dyDescent="0.3">
      <c r="H5" s="29" t="s">
        <v>43</v>
      </c>
    </row>
    <row r="6" spans="1:8" x14ac:dyDescent="0.3">
      <c r="A6" s="19" t="s">
        <v>0</v>
      </c>
      <c r="B6" s="20" t="s">
        <v>1</v>
      </c>
      <c r="C6" s="20" t="s">
        <v>31</v>
      </c>
    </row>
    <row r="7" spans="1:8" x14ac:dyDescent="0.3">
      <c r="A7" s="21" t="s">
        <v>59</v>
      </c>
      <c r="B7" s="25" t="s">
        <v>6</v>
      </c>
      <c r="C7" s="51">
        <f>COUNTIFS(Vendedor,A7,Produto,B7)</f>
        <v>3</v>
      </c>
      <c r="D7" s="23" t="str">
        <f ca="1">_xlfn.FORMULATEXT(C7)</f>
        <v>=CONT.SES(Vendedor;A7;Produto;B7)</v>
      </c>
    </row>
    <row r="9" spans="1:8" x14ac:dyDescent="0.3">
      <c r="A9" s="19" t="s">
        <v>0</v>
      </c>
      <c r="B9" s="20" t="s">
        <v>2</v>
      </c>
      <c r="C9" s="20" t="s">
        <v>3</v>
      </c>
      <c r="D9" s="20" t="s">
        <v>31</v>
      </c>
    </row>
    <row r="10" spans="1:8" x14ac:dyDescent="0.3">
      <c r="A10" s="21" t="s">
        <v>12</v>
      </c>
      <c r="B10" s="25" t="s">
        <v>7</v>
      </c>
      <c r="C10" s="52" t="s">
        <v>33</v>
      </c>
      <c r="D10" s="49">
        <f>COUNTIFS(Vendedor,A10,Estado,B10,Qtde,C10)</f>
        <v>2</v>
      </c>
      <c r="E10" s="23" t="str">
        <f ca="1">_xlfn.FORMULATEXT(D10)</f>
        <v>=CONT.SES(Vendedor;A10;Estado;B10;Qtde;C10)</v>
      </c>
    </row>
    <row r="11" spans="1:8" x14ac:dyDescent="0.3">
      <c r="D11" s="50"/>
    </row>
    <row r="15" spans="1:8" x14ac:dyDescent="0.3">
      <c r="A15" s="26" t="s">
        <v>28</v>
      </c>
    </row>
  </sheetData>
  <mergeCells count="1">
    <mergeCell ref="A2:C3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8"/>
  <sheetViews>
    <sheetView topLeftCell="A4" zoomScaleNormal="100" workbookViewId="0">
      <selection activeCell="D15" sqref="D15"/>
    </sheetView>
  </sheetViews>
  <sheetFormatPr defaultColWidth="9.109375" defaultRowHeight="14.4" x14ac:dyDescent="0.3"/>
  <cols>
    <col min="1" max="1" width="13.5546875" style="2" customWidth="1"/>
    <col min="2" max="2" width="9.88671875" style="2" bestFit="1" customWidth="1"/>
    <col min="3" max="3" width="11.88671875" style="2" customWidth="1"/>
    <col min="4" max="4" width="12.33203125" style="2" bestFit="1" customWidth="1"/>
    <col min="5" max="16384" width="9.109375" style="2"/>
  </cols>
  <sheetData>
    <row r="1" spans="1:5" ht="16.8" x14ac:dyDescent="0.3">
      <c r="A1" s="3" t="s">
        <v>19</v>
      </c>
    </row>
    <row r="2" spans="1:5" x14ac:dyDescent="0.3">
      <c r="A2" s="17" t="s">
        <v>20</v>
      </c>
    </row>
    <row r="3" spans="1:5" x14ac:dyDescent="0.3">
      <c r="A3" s="16" t="s">
        <v>27</v>
      </c>
    </row>
    <row r="4" spans="1:5" x14ac:dyDescent="0.3">
      <c r="A4" s="4"/>
    </row>
    <row r="5" spans="1:5" ht="17.25" customHeight="1" x14ac:dyDescent="0.3">
      <c r="A5" s="55" t="s">
        <v>26</v>
      </c>
      <c r="B5" s="55"/>
      <c r="C5" s="55"/>
      <c r="D5" s="55"/>
      <c r="E5" s="55"/>
    </row>
    <row r="6" spans="1:5" ht="17.25" customHeight="1" x14ac:dyDescent="0.3">
      <c r="A6" s="55"/>
      <c r="B6" s="55"/>
      <c r="C6" s="55"/>
      <c r="D6" s="55"/>
      <c r="E6" s="55"/>
    </row>
    <row r="7" spans="1:5" x14ac:dyDescent="0.3">
      <c r="A7" s="55"/>
      <c r="B7" s="55"/>
      <c r="C7" s="55"/>
      <c r="D7" s="55"/>
      <c r="E7" s="55"/>
    </row>
    <row r="8" spans="1:5" x14ac:dyDescent="0.3">
      <c r="A8" s="55"/>
      <c r="B8" s="55"/>
      <c r="C8" s="55"/>
      <c r="D8" s="55"/>
      <c r="E8" s="55"/>
    </row>
    <row r="10" spans="1:5" x14ac:dyDescent="0.3">
      <c r="A10" s="6" t="s">
        <v>0</v>
      </c>
      <c r="B10" s="7" t="s">
        <v>1</v>
      </c>
      <c r="C10" s="7" t="s">
        <v>2</v>
      </c>
      <c r="D10" s="6" t="s">
        <v>21</v>
      </c>
    </row>
    <row r="11" spans="1:5" x14ac:dyDescent="0.3">
      <c r="A11" s="9" t="s">
        <v>59</v>
      </c>
      <c r="B11" s="14" t="s">
        <v>6</v>
      </c>
      <c r="C11" s="15" t="s">
        <v>11</v>
      </c>
      <c r="D11" s="53">
        <f>SUMIFS(Qtde,Vendedor,A11,Produto,B11,Estado,C11)</f>
        <v>24</v>
      </c>
      <c r="E11" s="2" t="str">
        <f ca="1">_xlfn.FORMULATEXT(D11)</f>
        <v>=SOMASES(Qtde;Vendedor;A11;Produto;B11;Estado;C11)</v>
      </c>
    </row>
    <row r="13" spans="1:5" x14ac:dyDescent="0.3">
      <c r="A13" s="6" t="s">
        <v>2</v>
      </c>
      <c r="B13" s="7" t="s">
        <v>1</v>
      </c>
      <c r="C13" s="7" t="s">
        <v>21</v>
      </c>
      <c r="D13" s="6" t="s">
        <v>32</v>
      </c>
    </row>
    <row r="14" spans="1:5" x14ac:dyDescent="0.3">
      <c r="A14" s="9" t="s">
        <v>7</v>
      </c>
      <c r="B14" s="14" t="s">
        <v>9</v>
      </c>
      <c r="C14" s="15" t="s">
        <v>22</v>
      </c>
      <c r="D14" s="46">
        <f>SUMIFS(Total,Estado,A14,Produto,B14,Qtde,C14)</f>
        <v>1080</v>
      </c>
      <c r="E14" s="2" t="str">
        <f ca="1">_xlfn.FORMULATEXT(D14)</f>
        <v>=SOMASES(Total;Estado;A14;Produto;B14;Qtde;C14)</v>
      </c>
    </row>
    <row r="18" spans="1:1" x14ac:dyDescent="0.3">
      <c r="A18" s="18" t="s">
        <v>28</v>
      </c>
    </row>
  </sheetData>
  <mergeCells count="1">
    <mergeCell ref="A5:E8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3"/>
  <sheetViews>
    <sheetView topLeftCell="A2" zoomScale="120" zoomScaleNormal="120" workbookViewId="0">
      <selection activeCell="C11" sqref="C11"/>
    </sheetView>
  </sheetViews>
  <sheetFormatPr defaultColWidth="9.109375" defaultRowHeight="14.4" x14ac:dyDescent="0.3"/>
  <cols>
    <col min="1" max="3" width="13.5546875" style="2" customWidth="1"/>
    <col min="4" max="16384" width="9.109375" style="2"/>
  </cols>
  <sheetData>
    <row r="1" spans="1:4" ht="16.8" x14ac:dyDescent="0.3">
      <c r="A1" s="3" t="s">
        <v>23</v>
      </c>
    </row>
    <row r="2" spans="1:4" x14ac:dyDescent="0.3">
      <c r="A2" s="17" t="s">
        <v>24</v>
      </c>
    </row>
    <row r="3" spans="1:4" x14ac:dyDescent="0.3">
      <c r="A3" s="16" t="s">
        <v>27</v>
      </c>
    </row>
    <row r="6" spans="1:4" x14ac:dyDescent="0.3">
      <c r="A6" s="6" t="s">
        <v>0</v>
      </c>
      <c r="B6" s="7" t="s">
        <v>1</v>
      </c>
      <c r="C6" s="7" t="s">
        <v>3</v>
      </c>
    </row>
    <row r="7" spans="1:4" x14ac:dyDescent="0.3">
      <c r="A7" s="9" t="s">
        <v>14</v>
      </c>
      <c r="B7" s="14" t="s">
        <v>25</v>
      </c>
      <c r="C7" s="47">
        <f>AVERAGEIFS(Qtde,Vendedor,A7,Produto,B7)</f>
        <v>19</v>
      </c>
      <c r="D7" s="2" t="str">
        <f ca="1">_xlfn.FORMULATEXT(C7)</f>
        <v>=MÉDIASES(Qtde;Vendedor;A7;Produto;B7)</v>
      </c>
    </row>
    <row r="9" spans="1:4" x14ac:dyDescent="0.3">
      <c r="A9" s="6" t="s">
        <v>2</v>
      </c>
      <c r="B9" s="7" t="s">
        <v>1</v>
      </c>
      <c r="C9" s="7" t="s">
        <v>32</v>
      </c>
    </row>
    <row r="10" spans="1:4" x14ac:dyDescent="0.3">
      <c r="A10" s="9" t="s">
        <v>10</v>
      </c>
      <c r="B10" s="14" t="s">
        <v>9</v>
      </c>
      <c r="C10" s="57">
        <f>AVERAGEIFS(Total,Estado,A10,Produto,B10)</f>
        <v>147</v>
      </c>
      <c r="D10" s="2" t="str">
        <f ca="1">_xlfn.FORMULATEXT(C10)</f>
        <v>=MÉDIASES(Total;Estado;A10;Produto;B10)</v>
      </c>
    </row>
    <row r="13" spans="1:4" x14ac:dyDescent="0.3">
      <c r="A13" s="18" t="s">
        <v>28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3"/>
  <sheetViews>
    <sheetView tabSelected="1" zoomScale="120" zoomScaleNormal="120" workbookViewId="0">
      <selection activeCell="E3" sqref="E2:E9"/>
    </sheetView>
  </sheetViews>
  <sheetFormatPr defaultColWidth="9.109375" defaultRowHeight="14.4" x14ac:dyDescent="0.3"/>
  <cols>
    <col min="1" max="1" width="13.109375" style="27" customWidth="1"/>
    <col min="2" max="2" width="14" style="27" customWidth="1"/>
    <col min="3" max="3" width="26.109375" style="27" bestFit="1" customWidth="1"/>
    <col min="4" max="4" width="24.6640625" style="27" bestFit="1" customWidth="1"/>
    <col min="5" max="5" width="12.6640625" style="27" bestFit="1" customWidth="1"/>
    <col min="6" max="16384" width="9.109375" style="27"/>
  </cols>
  <sheetData>
    <row r="1" spans="1:5" x14ac:dyDescent="0.3">
      <c r="A1" s="28" t="s">
        <v>35</v>
      </c>
      <c r="B1" s="28" t="s">
        <v>36</v>
      </c>
      <c r="C1" s="28" t="s">
        <v>37</v>
      </c>
      <c r="D1" s="28" t="s">
        <v>38</v>
      </c>
      <c r="E1" s="28" t="s">
        <v>60</v>
      </c>
    </row>
    <row r="2" spans="1:5" x14ac:dyDescent="0.3">
      <c r="A2" s="58">
        <v>1.3784136499999999</v>
      </c>
      <c r="B2" s="59">
        <f>ROUND(A2,2)</f>
        <v>1.38</v>
      </c>
      <c r="C2" s="59">
        <f>ROUNDDOWN(A2,2)</f>
        <v>1.37</v>
      </c>
      <c r="D2" s="31">
        <f>ROUNDUP(A2,2)</f>
        <v>1.3800000000000001</v>
      </c>
      <c r="E2" s="31">
        <f>INT(A2)</f>
        <v>1</v>
      </c>
    </row>
    <row r="3" spans="1:5" x14ac:dyDescent="0.3">
      <c r="A3" s="58">
        <v>4.6108272110000001</v>
      </c>
      <c r="B3" s="59">
        <f t="shared" ref="B2:B9" si="0">ROUND(A3,2)</f>
        <v>4.6100000000000003</v>
      </c>
      <c r="C3" s="59">
        <f t="shared" ref="C3:C9" si="1">ROUNDDOWN(A3,2)</f>
        <v>4.6100000000000003</v>
      </c>
      <c r="D3" s="31">
        <f t="shared" ref="D2:D9" si="2">ROUNDUP(A3,2)</f>
        <v>4.62</v>
      </c>
      <c r="E3" s="31">
        <f t="shared" ref="E2:E9" si="3">INT(A3)</f>
        <v>4</v>
      </c>
    </row>
    <row r="4" spans="1:5" x14ac:dyDescent="0.3">
      <c r="A4" s="58">
        <v>6.2058258359999998</v>
      </c>
      <c r="B4" s="59">
        <f t="shared" si="0"/>
        <v>6.21</v>
      </c>
      <c r="C4" s="59">
        <f t="shared" si="1"/>
        <v>6.2</v>
      </c>
      <c r="D4" s="31">
        <f t="shared" si="2"/>
        <v>6.21</v>
      </c>
      <c r="E4" s="31">
        <f t="shared" si="3"/>
        <v>6</v>
      </c>
    </row>
    <row r="5" spans="1:5" x14ac:dyDescent="0.3">
      <c r="A5" s="58">
        <v>7.9849865160000002</v>
      </c>
      <c r="B5" s="59">
        <f t="shared" si="0"/>
        <v>7.98</v>
      </c>
      <c r="C5" s="59">
        <f t="shared" si="1"/>
        <v>7.98</v>
      </c>
      <c r="D5" s="31">
        <f t="shared" si="2"/>
        <v>7.99</v>
      </c>
      <c r="E5" s="31">
        <f t="shared" si="3"/>
        <v>7</v>
      </c>
    </row>
    <row r="6" spans="1:5" x14ac:dyDescent="0.3">
      <c r="A6" s="58">
        <v>3.4191180399999999</v>
      </c>
      <c r="B6" s="59">
        <f t="shared" si="0"/>
        <v>3.42</v>
      </c>
      <c r="C6" s="59">
        <f t="shared" si="1"/>
        <v>3.41</v>
      </c>
      <c r="D6" s="31">
        <f t="shared" si="2"/>
        <v>3.42</v>
      </c>
      <c r="E6" s="31">
        <f t="shared" si="3"/>
        <v>3</v>
      </c>
    </row>
    <row r="7" spans="1:5" x14ac:dyDescent="0.3">
      <c r="A7" s="58">
        <v>6.4034660329999999</v>
      </c>
      <c r="B7" s="59">
        <f t="shared" si="0"/>
        <v>6.4</v>
      </c>
      <c r="C7" s="59">
        <f t="shared" si="1"/>
        <v>6.4</v>
      </c>
      <c r="D7" s="31">
        <f t="shared" si="2"/>
        <v>6.41</v>
      </c>
      <c r="E7" s="31">
        <f t="shared" si="3"/>
        <v>6</v>
      </c>
    </row>
    <row r="8" spans="1:5" x14ac:dyDescent="0.3">
      <c r="A8" s="58">
        <v>7.4362194129999999</v>
      </c>
      <c r="B8" s="59">
        <f t="shared" si="0"/>
        <v>7.44</v>
      </c>
      <c r="C8" s="59">
        <f t="shared" si="1"/>
        <v>7.43</v>
      </c>
      <c r="D8" s="31">
        <f t="shared" si="2"/>
        <v>7.4399999999999995</v>
      </c>
      <c r="E8" s="31">
        <f t="shared" si="3"/>
        <v>7</v>
      </c>
    </row>
    <row r="9" spans="1:5" x14ac:dyDescent="0.3">
      <c r="A9" s="58">
        <v>1.346331588</v>
      </c>
      <c r="B9" s="59">
        <f t="shared" si="0"/>
        <v>1.35</v>
      </c>
      <c r="C9" s="59">
        <f t="shared" si="1"/>
        <v>1.34</v>
      </c>
      <c r="D9" s="31">
        <f t="shared" si="2"/>
        <v>1.35</v>
      </c>
      <c r="E9" s="31">
        <f t="shared" si="3"/>
        <v>1</v>
      </c>
    </row>
    <row r="11" spans="1:5" x14ac:dyDescent="0.3">
      <c r="A11" s="30" t="s">
        <v>44</v>
      </c>
    </row>
    <row r="12" spans="1:5" x14ac:dyDescent="0.3">
      <c r="A12" s="30" t="s">
        <v>45</v>
      </c>
    </row>
    <row r="13" spans="1:5" x14ac:dyDescent="0.3">
      <c r="A13" s="30" t="s">
        <v>46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BASE</vt:lpstr>
      <vt:lpstr>SomaSe  ContSe MediaSe</vt:lpstr>
      <vt:lpstr>Cont.SES</vt:lpstr>
      <vt:lpstr>SomaSES</vt:lpstr>
      <vt:lpstr>MédiaSES</vt:lpstr>
      <vt:lpstr>ARREDONDAMENTO</vt:lpstr>
      <vt:lpstr>Estado</vt:lpstr>
      <vt:lpstr>Produto</vt:lpstr>
      <vt:lpstr>Qtde</vt:lpstr>
      <vt:lpstr>Total</vt:lpstr>
      <vt:lpstr>ValorUnit</vt:lpstr>
      <vt:lpstr>Vendedor</vt:lpstr>
    </vt:vector>
  </TitlesOfParts>
  <Company>Rcs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Sibeli</dc:creator>
  <cp:lastModifiedBy>Usuario</cp:lastModifiedBy>
  <dcterms:created xsi:type="dcterms:W3CDTF">2008-05-03T19:19:37Z</dcterms:created>
  <dcterms:modified xsi:type="dcterms:W3CDTF">2022-02-19T01:43:17Z</dcterms:modified>
</cp:coreProperties>
</file>